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ead Me" sheetId="1" state="visible" r:id="rId3"/>
    <sheet name="Scorecard" sheetId="2" state="visible" r:id="rId4"/>
    <sheet name="Audit Checklist" sheetId="3" state="visible" r:id="rId5"/>
  </sheets>
  <definedNames>
    <definedName function="false" hidden="true" localSheetId="2" name="_xlnm._FilterDatabase" vbProcedure="false">'Audit Checklist'!$A$1:$H$42</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<sst xmlns="http://schemas.openxmlformats.org/spreadsheetml/2006/main" count="251" uniqueCount="127">
  <si>
    <t xml:space="preserve">Salesforce Org Health-Check</t>
  </si>
  <si>
    <t xml:space="preserve">A working audit checklist — score your org, flag what needs attention, hand it to a stakeholder.</t>
  </si>
  <si>
    <t xml:space="preserve">How to use it</t>
  </si>
  <si>
    <t xml:space="preserve">Work down the Audit Checklist sheet. For each item set a Status — Pass, Needs attention, Fail, or N/A — and add a Finding. Severity is pre-filled with a sensible default; adjust it to your org. The Scorecard sheet rolls everything up automatically so you can see at a glance where the org stands and what to fix first.</t>
  </si>
  <si>
    <t xml:space="preserve">How to run an audit that's actually useful</t>
  </si>
  <si>
    <t xml:space="preserve">1. Don't do it all in one sitting. Work section by section; Permissions and Security are worth the most scrutiny.</t>
  </si>
  <si>
    <t xml:space="preserve">2. Set Severity honestly. A blank description is Low; a user with Modify All Data is High. Triage by severity, not by section order.</t>
  </si>
  <si>
    <t xml:space="preserve">3. Write a real Finding, not just a Fail. 'Fail — 6 users have View All Data, only 2 need it' is actionable; 'Fail' is not.</t>
  </si>
  <si>
    <t xml:space="preserve">4. Re-run it on a cadence. An annual or quarterly health check catches drift before it becomes a project.</t>
  </si>
  <si>
    <t xml:space="preserve">What a checklist can and can't do</t>
  </si>
  <si>
    <t xml:space="preserve">A manual audit is the right tool to understand your org, and this checklist is a thorough one. Its limit is the same as any point-in-time review: it's true the day you run it and drifting the next. The schema, field, permission, dependency, and classification items here are exactly the parts that can be continuously monitored rather than re-surveyed by hand — which is what SchemaForce automates. The security, MFA, and data-quality items stay a human job. Use the checklist to learn where your org stands; automate the parts that go stale fastest.</t>
  </si>
  <si>
    <t xml:space="preserve">Using this in Google Sheets</t>
  </si>
  <si>
    <t xml:space="preserve">Upload to Google Drive and open with Google Sheets (File ▸ Import ▸ Replace spreadsheet). Layout, dropdowns, and the scorecard formulas carry over.</t>
  </si>
  <si>
    <t xml:space="preserve">Checklist by SchemaForce · schemaforce.com — Salesforce metadata intelligence, documentation, and governance.</t>
  </si>
  <si>
    <t xml:space="preserve">Org Health Scorecard</t>
  </si>
  <si>
    <t xml:space="preserve">Updates automatically as you fill in the checklist.</t>
  </si>
  <si>
    <t xml:space="preserve">Status</t>
  </si>
  <si>
    <t xml:space="preserve">Count</t>
  </si>
  <si>
    <t xml:space="preserve">Total items</t>
  </si>
  <si>
    <t xml:space="preserve">Pass</t>
  </si>
  <si>
    <t xml:space="preserve">Needs attention</t>
  </si>
  <si>
    <t xml:space="preserve">Fail</t>
  </si>
  <si>
    <t xml:space="preserve">N/A</t>
  </si>
  <si>
    <t xml:space="preserve">Not started</t>
  </si>
  <si>
    <t xml:space="preserve">% reviewed</t>
  </si>
  <si>
    <t xml:space="preserve">By section</t>
  </si>
  <si>
    <t xml:space="preserve">Section</t>
  </si>
  <si>
    <t xml:space="preserve">Items</t>
  </si>
  <si>
    <t xml:space="preserve">High sev.</t>
  </si>
  <si>
    <t xml:space="preserve">Needs attn.</t>
  </si>
  <si>
    <t xml:space="preserve">Fields &amp; Schema</t>
  </si>
  <si>
    <t xml:space="preserve">Permissions &amp; Access</t>
  </si>
  <si>
    <t xml:space="preserve">Automation</t>
  </si>
  <si>
    <t xml:space="preserve">Data Quality</t>
  </si>
  <si>
    <t xml:space="preserve">Technical Debt</t>
  </si>
  <si>
    <t xml:space="preserve">Security &amp; Compliance</t>
  </si>
  <si>
    <t xml:space="preserve">#</t>
  </si>
  <si>
    <t xml:space="preserve">Check</t>
  </si>
  <si>
    <t xml:space="preserve">What to look for / why it matters</t>
  </si>
  <si>
    <t xml:space="preserve">Severity</t>
  </si>
  <si>
    <t xml:space="preserve">Finding / notes</t>
  </si>
  <si>
    <t xml:space="preserve">Owner</t>
  </si>
  <si>
    <t xml:space="preserve">Blank field descriptions</t>
  </si>
  <si>
    <t xml:space="preserve">Share of custom fields with an empty Description. Undocumented fields are the #1 source of org confusion; populate meaning and source of record.</t>
  </si>
  <si>
    <t xml:space="preserve">Medium</t>
  </si>
  <si>
    <t xml:space="preserve">Missing help text on user-facing fields</t>
  </si>
  <si>
    <t xml:space="preserve">Fields users fill in with no inline guidance. Drives data-entry errors.</t>
  </si>
  <si>
    <t xml:space="preserve">Low</t>
  </si>
  <si>
    <t xml:space="preserve">Unused custom fields</t>
  </si>
  <si>
    <t xml:space="preserve">Custom fields never populated, not on any layout, and not referenced by automation or reports. Candidates for removal.</t>
  </si>
  <si>
    <t xml:space="preserve">Duplicate / redundant fields</t>
  </si>
  <si>
    <t xml:space="preserve">Multiple fields capturing the same concept (e.g., two 'status' or 'tier' fields). Causes conflicting data and reporting.</t>
  </si>
  <si>
    <t xml:space="preserve">Custom field limit headroom</t>
  </si>
  <si>
    <t xml:space="preserve">Per-object custom field count against the edition limit. Flag any object near the ceiling before a build is blocked.</t>
  </si>
  <si>
    <t xml:space="preserve">High</t>
  </si>
  <si>
    <t xml:space="preserve">Inconsistent field naming</t>
  </si>
  <si>
    <t xml:space="preserve">Fields that break your naming convention (Field_2__c, mixed casing, cryptic abbreviations). Hurts maintainability.</t>
  </si>
  <si>
    <t xml:space="preserve">Stale picklist values</t>
  </si>
  <si>
    <t xml:space="preserve">Active picklist values that are legacy or unused. Clean up to keep inputs honest.</t>
  </si>
  <si>
    <t xml:space="preserve">Over-broad data permissions</t>
  </si>
  <si>
    <t xml:space="preserve">Users or profiles with Modify All Data or View All Data beyond core admins. Highest-risk over-privilege.</t>
  </si>
  <si>
    <t xml:space="preserve">Admin sprawl</t>
  </si>
  <si>
    <t xml:space="preserve">Count of users with the System Administrator profile. Minimize; each is full org control.</t>
  </si>
  <si>
    <t xml:space="preserve">Permissions still set on profiles</t>
  </si>
  <si>
    <t xml:space="preserve">FLS and permissions managed on profiles rather than permission sets, against Salesforce's stated direction. Plan the migration.</t>
  </si>
  <si>
    <t xml:space="preserve">Unused permission sets &amp; groups</t>
  </si>
  <si>
    <t xml:space="preserve">Permission sets or PSGs assigned to zero users. Remove to reduce noise and audit surface.</t>
  </si>
  <si>
    <t xml:space="preserve">Sensitive field exposure</t>
  </si>
  <si>
    <t xml:space="preserve">Who can read PII and sensitive fields, resolved across every profile, permission set, and group. Verify against intent.</t>
  </si>
  <si>
    <t xml:space="preserve">Inactive users holding access</t>
  </si>
  <si>
    <t xml:space="preserve">Inactive users still consuming licenses or holding assignments. Deactivate and reclaim.</t>
  </si>
  <si>
    <t xml:space="preserve">Org-wide defaults reviewed</t>
  </si>
  <si>
    <t xml:space="preserve">OWD on key objects matches intended sharing; no unintended public read/write.</t>
  </si>
  <si>
    <t xml:space="preserve">Guest &amp; community access</t>
  </si>
  <si>
    <t xml:space="preserve">External / guest profile object and field access reviewed. Common source of accidental exposure.</t>
  </si>
  <si>
    <t xml:space="preserve">Legacy Workflow Rules &amp; Process Builder</t>
  </si>
  <si>
    <t xml:space="preserve">Active Workflow Rules or Process Builders. Salesforce is retiring both; plan migration to Flow.</t>
  </si>
  <si>
    <t xml:space="preserve">Multiple record-triggered flows per object</t>
  </si>
  <si>
    <t xml:space="preserve">Several flows firing on the same object with no controlled order. Causes conflicts and hard-to-trace behavior.</t>
  </si>
  <si>
    <t xml:space="preserve">Flows without fault paths</t>
  </si>
  <si>
    <t xml:space="preserve">Critical flows with no error handling. Failures fail silently and corrupt data.</t>
  </si>
  <si>
    <t xml:space="preserve">Multiple Apex triggers per object</t>
  </si>
  <si>
    <t xml:space="preserve">More than one trigger on an object. Consolidate to a single trigger with a handler pattern.</t>
  </si>
  <si>
    <t xml:space="preserve">Hardcoded IDs in automation</t>
  </si>
  <si>
    <t xml:space="preserve">Record or user IDs hardcoded in flows or Apex. Break when moved between sandboxes and prod.</t>
  </si>
  <si>
    <t xml:space="preserve">Inactive / orphaned automations</t>
  </si>
  <si>
    <t xml:space="preserve">Deactivated or unreferenced flows cluttering the org. Archive or delete.</t>
  </si>
  <si>
    <t xml:space="preserve">Automations on deprecated fields</t>
  </si>
  <si>
    <t xml:space="preserve">Flows or rules referencing fields you intend to retire. Hidden blockers to cleanup.</t>
  </si>
  <si>
    <t xml:space="preserve">Duplicate records</t>
  </si>
  <si>
    <t xml:space="preserve">Active duplicate / matching rules on Account, Contact, and Lead. Without them, duplicates accumulate.</t>
  </si>
  <si>
    <t xml:space="preserve">Records owned by inactive users</t>
  </si>
  <si>
    <t xml:space="preserve">Open records still owned by deactivated users. Reassign so they don't fall out of sharing.</t>
  </si>
  <si>
    <t xml:space="preserve">Stale records</t>
  </si>
  <si>
    <t xml:space="preserve">Key objects with no activity in 12+ months. Decide archive vs keep.</t>
  </si>
  <si>
    <t xml:space="preserve">High blank rates on key fields</t>
  </si>
  <si>
    <t xml:space="preserve">Important reporting fields with high null rates. Undermines dashboards and forecasting.</t>
  </si>
  <si>
    <t xml:space="preserve">State &amp; Country picklists</t>
  </si>
  <si>
    <t xml:space="preserve">Standardized state/country picklists enabled rather than free text. Prevents fragmented geography data.</t>
  </si>
  <si>
    <t xml:space="preserve">Validation rule coverage</t>
  </si>
  <si>
    <t xml:space="preserve">Key objects lacking validation rules for core data integrity (required combos, format checks).</t>
  </si>
  <si>
    <t xml:space="preserve">Unused reports &amp; dashboards</t>
  </si>
  <si>
    <t xml:space="preserve">Reports and dashboards not run in 6–12 months. Archive to cut clutter and confusion.</t>
  </si>
  <si>
    <t xml:space="preserve">Unused list views</t>
  </si>
  <si>
    <t xml:space="preserve">Abandoned list views on heavily used objects. Tidy for usability.</t>
  </si>
  <si>
    <t xml:space="preserve">Empty custom objects</t>
  </si>
  <si>
    <t xml:space="preserve">Custom objects with zero records. Likely abandoned builds.</t>
  </si>
  <si>
    <t xml:space="preserve">Outdated API versions</t>
  </si>
  <si>
    <t xml:space="preserve">Apex classes and flows on old API versions. Drift causes upgrade surprises.</t>
  </si>
  <si>
    <t xml:space="preserve">Deprecated technology in use</t>
  </si>
  <si>
    <t xml:space="preserve">JavaScript buttons, S-controls, or legacy Visualforce still in play. Plan replacements.</t>
  </si>
  <si>
    <t xml:space="preserve">Managed package leftovers</t>
  </si>
  <si>
    <t xml:space="preserve">Components left behind by uninstalled managed packages. Remove dead metadata.</t>
  </si>
  <si>
    <t xml:space="preserve">Salesforce Security Health Check</t>
  </si>
  <si>
    <t xml:space="preserve">Review the native Health Check score and address high-risk settings.</t>
  </si>
  <si>
    <t xml:space="preserve">MFA / SSO enforced</t>
  </si>
  <si>
    <t xml:space="preserve">Multi-factor or SSO required for all users. Baseline account security.</t>
  </si>
  <si>
    <t xml:space="preserve">Login IP ranges &amp; session settings</t>
  </si>
  <si>
    <t xml:space="preserve">Sensible IP restrictions, session timeouts, and password policies.</t>
  </si>
  <si>
    <t xml:space="preserve">Connected apps &amp; OAuth review</t>
  </si>
  <si>
    <t xml:space="preserve">Third-party connected apps and their scopes reviewed. A real supply-chain exposure.</t>
  </si>
  <si>
    <t xml:space="preserve">Field history / audit trail</t>
  </si>
  <si>
    <t xml:space="preserve">Field history tracking or Field Audit Trail on sensitive and high-change fields.</t>
  </si>
  <si>
    <t xml:space="preserve">Data classification populated</t>
  </si>
  <si>
    <t xml:space="preserve">Sensitivity and compliance categorization set on fields, especially those holding PII.</t>
  </si>
  <si>
    <t xml:space="preserve">Setup Audit Trail monitored</t>
  </si>
  <si>
    <t xml:space="preserve">A process to review Setup Audit Trail. Note it only retains 180 days, then deletes.</t>
  </si>
</sst>
</file>

<file path=xl/styles.xml><?xml version="1.0" encoding="utf-8"?>
<styleSheet xmlns="http://schemas.openxmlformats.org/spreadsheetml/2006/main">
  <numFmts count="3">
    <numFmt numFmtId="164" formatCode="General"/>
    <numFmt numFmtId="165" formatCode="General"/>
    <numFmt numFmtId="166" formatCode="0%"/>
  </numFmts>
  <fonts count="15">
    <font>
      <sz val="11"/>
      <color theme="1"/>
      <name val="Calibri"/>
      <family val="2"/>
      <charset val="1"/>
    </font>
    <font>
      <sz val="10"/>
      <name val="Arial"/>
      <family val="0"/>
    </font>
    <font>
      <sz val="10"/>
      <name val="Arial"/>
      <family val="0"/>
    </font>
    <font>
      <sz val="10"/>
      <name val="Arial"/>
      <family val="0"/>
    </font>
    <font>
      <b val="true"/>
      <sz val="22"/>
      <color rgb="FFFFFFFF"/>
      <name val="Arial"/>
      <family val="0"/>
      <charset val="1"/>
    </font>
    <font>
      <sz val="11"/>
      <color rgb="FFC7D2FE"/>
      <name val="Arial"/>
      <family val="0"/>
      <charset val="1"/>
    </font>
    <font>
      <b val="true"/>
      <sz val="12"/>
      <color rgb="FF4338CA"/>
      <name val="Arial"/>
      <family val="0"/>
      <charset val="1"/>
    </font>
    <font>
      <sz val="10"/>
      <color rgb="FF111827"/>
      <name val="Arial"/>
      <family val="0"/>
      <charset val="1"/>
    </font>
    <font>
      <i val="true"/>
      <sz val="9"/>
      <color rgb="FF9CA3AF"/>
      <name val="Arial"/>
      <family val="0"/>
      <charset val="1"/>
    </font>
    <font>
      <b val="true"/>
      <sz val="18"/>
      <color rgb="FF4338CA"/>
      <name val="Arial"/>
      <family val="0"/>
      <charset val="1"/>
    </font>
    <font>
      <sz val="10"/>
      <color rgb="FF9CA3AF"/>
      <name val="Arial"/>
      <family val="0"/>
      <charset val="1"/>
    </font>
    <font>
      <b val="true"/>
      <sz val="10"/>
      <color rgb="FFFFFFFF"/>
      <name val="Arial"/>
      <family val="0"/>
      <charset val="1"/>
    </font>
    <font>
      <b val="true"/>
      <sz val="10"/>
      <color rgb="FF111827"/>
      <name val="Arial"/>
      <family val="0"/>
      <charset val="1"/>
    </font>
    <font>
      <b val="true"/>
      <sz val="10"/>
      <color rgb="FF4338CA"/>
      <name val="Arial"/>
      <family val="0"/>
      <charset val="1"/>
    </font>
    <font>
      <sz val="10"/>
      <color rgb="FF6B7280"/>
      <name val="Arial"/>
      <family val="0"/>
      <charset val="1"/>
    </font>
  </fonts>
  <fills count="10">
    <fill>
      <patternFill patternType="none"/>
    </fill>
    <fill>
      <patternFill patternType="gray125"/>
    </fill>
    <fill>
      <patternFill patternType="solid">
        <fgColor rgb="FF0B0E14"/>
        <bgColor rgb="FF111827"/>
      </patternFill>
    </fill>
    <fill>
      <patternFill patternType="solid">
        <fgColor rgb="FF6366F1"/>
        <bgColor rgb="FF6B7280"/>
      </patternFill>
    </fill>
    <fill>
      <patternFill patternType="solid">
        <fgColor rgb="FFEEF2FF"/>
        <bgColor rgb="FFF5F3FF"/>
      </patternFill>
    </fill>
    <fill>
      <patternFill patternType="solid">
        <fgColor rgb="FFF0FDF4"/>
        <bgColor rgb="FFF9FAFB"/>
      </patternFill>
    </fill>
    <fill>
      <patternFill patternType="solid">
        <fgColor rgb="FFFFF7ED"/>
        <bgColor rgb="FFFEF2F2"/>
      </patternFill>
    </fill>
    <fill>
      <patternFill patternType="solid">
        <fgColor rgb="FFF5F3FF"/>
        <bgColor rgb="FFEEF2FF"/>
      </patternFill>
    </fill>
    <fill>
      <patternFill patternType="solid">
        <fgColor rgb="FFF9FAFB"/>
        <bgColor rgb="FFFFFFFF"/>
      </patternFill>
    </fill>
    <fill>
      <patternFill patternType="solid">
        <fgColor rgb="FFFEF2F2"/>
        <bgColor rgb="FFFFF7ED"/>
      </patternFill>
    </fill>
  </fills>
  <borders count="2">
    <border diagonalUp="false" diagonalDown="false">
      <left/>
      <right/>
      <top/>
      <bottom/>
      <diagonal/>
    </border>
    <border diagonalUp="false" diagonalDown="false">
      <left style="thin">
        <color rgb="FFD1D5DB"/>
      </left>
      <right style="thin">
        <color rgb="FFD1D5DB"/>
      </right>
      <top style="thin">
        <color rgb="FFD1D5DB"/>
      </top>
      <bottom style="thin">
        <color rgb="FFD1D5DB"/>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general" vertical="top" textRotation="0" wrapText="tru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3" borderId="1" xfId="0" applyFont="true" applyBorder="true" applyAlignment="true" applyProtection="false">
      <alignment horizontal="center" vertical="center" textRotation="0" wrapText="false" indent="0" shrinkToFit="false"/>
      <protection locked="true" hidden="false"/>
    </xf>
    <xf numFmtId="164" fontId="12" fillId="0" borderId="1" xfId="0" applyFont="true" applyBorder="true" applyAlignment="false" applyProtection="false">
      <alignment horizontal="general" vertical="bottom" textRotation="0" wrapText="false" indent="0" shrinkToFit="false"/>
      <protection locked="true" hidden="false"/>
    </xf>
    <xf numFmtId="165" fontId="7" fillId="0" borderId="1" xfId="0" applyFont="true" applyBorder="true" applyAlignment="true" applyProtection="false">
      <alignment horizontal="center" vertical="center" textRotation="0" wrapText="false" indent="0" shrinkToFit="false"/>
      <protection locked="true" hidden="false"/>
    </xf>
    <xf numFmtId="164" fontId="7" fillId="0" borderId="1" xfId="0" applyFont="true" applyBorder="true" applyAlignment="false" applyProtection="false">
      <alignment horizontal="general" vertical="bottom" textRotation="0" wrapText="false" indent="0" shrinkToFit="false"/>
      <protection locked="true" hidden="false"/>
    </xf>
    <xf numFmtId="166" fontId="13" fillId="0" borderId="1" xfId="0" applyFont="true" applyBorder="true" applyAlignment="true" applyProtection="false">
      <alignment horizontal="center" vertical="center" textRotation="0" wrapText="false" indent="0" shrinkToFit="false"/>
      <protection locked="true" hidden="false"/>
    </xf>
    <xf numFmtId="164" fontId="11" fillId="3" borderId="1" xfId="0" applyFont="true" applyBorder="true" applyAlignment="true" applyProtection="false">
      <alignment horizontal="left" vertical="center" textRotation="0" wrapText="true" indent="0" shrinkToFit="false"/>
      <protection locked="true" hidden="false"/>
    </xf>
    <xf numFmtId="164" fontId="14" fillId="4" borderId="1" xfId="0" applyFont="true" applyBorder="true" applyAlignment="true" applyProtection="false">
      <alignment horizontal="general" vertical="top" textRotation="0" wrapText="true" indent="0" shrinkToFit="false"/>
      <protection locked="true" hidden="false"/>
    </xf>
    <xf numFmtId="164" fontId="7" fillId="0" borderId="1" xfId="0" applyFont="true" applyBorder="true" applyAlignment="true" applyProtection="false">
      <alignment horizontal="general" vertical="top" textRotation="0" wrapText="true" indent="0" shrinkToFit="false"/>
      <protection locked="true" hidden="false"/>
    </xf>
    <xf numFmtId="164" fontId="7" fillId="0" borderId="1" xfId="0" applyFont="true" applyBorder="true" applyAlignment="true" applyProtection="false">
      <alignment horizontal="center" vertical="center" textRotation="0" wrapText="false" indent="0" shrinkToFit="false"/>
      <protection locked="true" hidden="false"/>
    </xf>
    <xf numFmtId="164" fontId="14" fillId="5" borderId="1" xfId="0" applyFont="true" applyBorder="true" applyAlignment="true" applyProtection="false">
      <alignment horizontal="general" vertical="top" textRotation="0" wrapText="true" indent="0" shrinkToFit="false"/>
      <protection locked="true" hidden="false"/>
    </xf>
    <xf numFmtId="164" fontId="14" fillId="6" borderId="1" xfId="0" applyFont="true" applyBorder="true" applyAlignment="true" applyProtection="false">
      <alignment horizontal="general" vertical="top" textRotation="0" wrapText="true" indent="0" shrinkToFit="false"/>
      <protection locked="true" hidden="false"/>
    </xf>
    <xf numFmtId="164" fontId="14" fillId="7" borderId="1" xfId="0" applyFont="true" applyBorder="true" applyAlignment="true" applyProtection="false">
      <alignment horizontal="general" vertical="top" textRotation="0" wrapText="true" indent="0" shrinkToFit="false"/>
      <protection locked="true" hidden="false"/>
    </xf>
    <xf numFmtId="164" fontId="14" fillId="8" borderId="1" xfId="0" applyFont="true" applyBorder="true" applyAlignment="true" applyProtection="false">
      <alignment horizontal="general" vertical="top" textRotation="0" wrapText="true" indent="0" shrinkToFit="false"/>
      <protection locked="true" hidden="false"/>
    </xf>
    <xf numFmtId="164" fontId="14" fillId="9" borderId="1" xfId="0" applyFont="true" applyBorder="true" applyAlignment="true" applyProtection="false">
      <alignment horizontal="general"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5">
    <dxf>
      <fill>
        <patternFill patternType="solid">
          <fgColor rgb="FF6366F1"/>
          <bgColor rgb="FF000000"/>
        </patternFill>
      </fill>
    </dxf>
    <dxf>
      <fill>
        <patternFill patternType="solid">
          <fgColor rgb="FFEEF2FF"/>
          <bgColor rgb="FF000000"/>
        </patternFill>
      </fill>
    </dxf>
    <dxf>
      <fill>
        <patternFill patternType="solid">
          <fgColor rgb="FFF0FDF4"/>
          <bgColor rgb="FF000000"/>
        </patternFill>
      </fill>
    </dxf>
    <dxf>
      <fill>
        <patternFill patternType="solid">
          <fgColor rgb="FFF5F3FF"/>
          <bgColor rgb="FF000000"/>
        </patternFill>
      </fill>
    </dxf>
    <dxf>
      <fill>
        <patternFill patternType="solid">
          <fgColor rgb="FFF9FAFB"/>
          <bgColor rgb="FF000000"/>
        </patternFill>
      </fill>
    </dxf>
    <dxf>
      <fill>
        <patternFill patternType="solid">
          <fgColor rgb="FFFEF2F2"/>
          <bgColor rgb="FF000000"/>
        </patternFill>
      </fill>
    </dxf>
    <dxf>
      <fill>
        <patternFill patternType="solid">
          <fgColor rgb="FFFFF7ED"/>
          <bgColor rgb="FF000000"/>
        </patternFill>
      </fill>
    </dxf>
    <dxf>
      <fill>
        <patternFill patternType="solid">
          <fgColor rgb="FF6B7280"/>
          <bgColor rgb="FF000000"/>
        </patternFill>
      </fill>
    </dxf>
    <dxf>
      <fill>
        <patternFill patternType="solid">
          <fgColor rgb="FFFFFFFF"/>
          <bgColor rgb="FF000000"/>
        </patternFill>
      </fill>
    </dxf>
    <dxf>
      <fill>
        <patternFill patternType="solid">
          <bgColor rgb="FF000000"/>
        </patternFill>
      </fill>
    </dxf>
    <dxf>
      <fill>
        <patternFill patternType="solid">
          <fgColor rgb="FF111827"/>
          <bgColor rgb="FF000000"/>
        </patternFill>
      </fill>
    </dxf>
    <dxf>
      <font>
        <name val="Arial"/>
        <charset val="1"/>
        <family val="0"/>
        <b val="1"/>
        <color rgb="FFFFFFFF"/>
        <sz val="10"/>
      </font>
      <fill>
        <patternFill>
          <bgColor rgb="FF10B981"/>
        </patternFill>
      </fill>
    </dxf>
    <dxf>
      <font>
        <name val="Arial"/>
        <charset val="1"/>
        <family val="0"/>
        <b val="1"/>
        <color rgb="FFFFFFFF"/>
        <sz val="10"/>
      </font>
      <fill>
        <patternFill>
          <bgColor rgb="FFF59E0B"/>
        </patternFill>
      </fill>
    </dxf>
    <dxf>
      <font>
        <name val="Arial"/>
        <charset val="1"/>
        <family val="0"/>
        <b val="1"/>
        <color rgb="FFFFFFFF"/>
        <sz val="10"/>
      </font>
      <fill>
        <patternFill>
          <bgColor rgb="FFF43F5E"/>
        </patternFill>
      </fill>
    </dxf>
    <dxf>
      <font>
        <name val="Arial"/>
        <charset val="1"/>
        <family val="0"/>
        <b val="1"/>
        <color rgb="FFFFFFFF"/>
        <sz val="10"/>
      </font>
      <fill>
        <patternFill>
          <bgColor rgb="FF9CA3AF"/>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1D5DB"/>
      <rgbColor rgb="FF808080"/>
      <rgbColor rgb="FF9999FF"/>
      <rgbColor rgb="FF993366"/>
      <rgbColor rgb="FFFFF7ED"/>
      <rgbColor rgb="FFF0FDF4"/>
      <rgbColor rgb="FF660066"/>
      <rgbColor rgb="FFFF8080"/>
      <rgbColor rgb="FF0066CC"/>
      <rgbColor rgb="FFC7D2FE"/>
      <rgbColor rgb="FF000080"/>
      <rgbColor rgb="FFFF00FF"/>
      <rgbColor rgb="FFFFFF00"/>
      <rgbColor rgb="FF00FFFF"/>
      <rgbColor rgb="FF800080"/>
      <rgbColor rgb="FF800000"/>
      <rgbColor rgb="FF008080"/>
      <rgbColor rgb="FF0000FF"/>
      <rgbColor rgb="FF00CCFF"/>
      <rgbColor rgb="FFEEF2FF"/>
      <rgbColor rgb="FFF9FAFB"/>
      <rgbColor rgb="FFFEF2F2"/>
      <rgbColor rgb="FF99CCFF"/>
      <rgbColor rgb="FFFF99CC"/>
      <rgbColor rgb="FFCC99FF"/>
      <rgbColor rgb="FFF5F3FF"/>
      <rgbColor rgb="FF6366F1"/>
      <rgbColor rgb="FF33CCCC"/>
      <rgbColor rgb="FF99CC00"/>
      <rgbColor rgb="FFFFCC00"/>
      <rgbColor rgb="FFF59E0B"/>
      <rgbColor rgb="FFF43F5E"/>
      <rgbColor rgb="FF6B7280"/>
      <rgbColor rgb="FF9CA3AF"/>
      <rgbColor rgb="FF003366"/>
      <rgbColor rgb="FF10B981"/>
      <rgbColor rgb="FF111827"/>
      <rgbColor rgb="FF0B0E14"/>
      <rgbColor rgb="FF993300"/>
      <rgbColor rgb="FF993366"/>
      <rgbColor rgb="FF4338CA"/>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H21"/>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
    <col collapsed="false" customWidth="true" hidden="false" outlineLevel="0" max="2" min="2" style="0" width="22"/>
    <col collapsed="false" customWidth="true" hidden="false" outlineLevel="0" max="8" min="3" style="0" width="16"/>
  </cols>
  <sheetData>
    <row r="2" customFormat="false" ht="33.75" hidden="false" customHeight="true" outlineLevel="0" collapsed="false">
      <c r="B2" s="1" t="s">
        <v>0</v>
      </c>
      <c r="C2" s="2"/>
      <c r="D2" s="2"/>
      <c r="E2" s="2"/>
      <c r="F2" s="2"/>
      <c r="G2" s="2"/>
      <c r="H2" s="2"/>
    </row>
    <row r="3" customFormat="false" ht="21.75" hidden="false" customHeight="true" outlineLevel="0" collapsed="false">
      <c r="B3" s="3" t="s">
        <v>1</v>
      </c>
      <c r="C3" s="2"/>
      <c r="D3" s="2"/>
      <c r="E3" s="2"/>
      <c r="F3" s="2"/>
      <c r="G3" s="2"/>
      <c r="H3" s="2"/>
    </row>
    <row r="5" customFormat="false" ht="15" hidden="false" customHeight="false" outlineLevel="0" collapsed="false">
      <c r="B5" s="4" t="s">
        <v>2</v>
      </c>
    </row>
    <row r="6" customFormat="false" ht="27.75" hidden="false" customHeight="true" outlineLevel="0" collapsed="false">
      <c r="B6" s="5" t="s">
        <v>3</v>
      </c>
      <c r="C6" s="5"/>
      <c r="D6" s="5"/>
      <c r="E6" s="5"/>
      <c r="F6" s="5"/>
      <c r="G6" s="5"/>
      <c r="H6" s="5"/>
    </row>
    <row r="8" customFormat="false" ht="15" hidden="false" customHeight="false" outlineLevel="0" collapsed="false">
      <c r="B8" s="4" t="s">
        <v>4</v>
      </c>
    </row>
    <row r="9" customFormat="false" ht="27.75" hidden="false" customHeight="true" outlineLevel="0" collapsed="false">
      <c r="B9" s="5" t="s">
        <v>5</v>
      </c>
      <c r="C9" s="5"/>
      <c r="D9" s="5"/>
      <c r="E9" s="5"/>
      <c r="F9" s="5"/>
      <c r="G9" s="5"/>
      <c r="H9" s="5"/>
    </row>
    <row r="10" customFormat="false" ht="27.75" hidden="false" customHeight="true" outlineLevel="0" collapsed="false">
      <c r="B10" s="5" t="s">
        <v>6</v>
      </c>
      <c r="C10" s="5"/>
      <c r="D10" s="5"/>
      <c r="E10" s="5"/>
      <c r="F10" s="5"/>
      <c r="G10" s="5"/>
      <c r="H10" s="5"/>
    </row>
    <row r="11" customFormat="false" ht="27.75" hidden="false" customHeight="true" outlineLevel="0" collapsed="false">
      <c r="B11" s="5" t="s">
        <v>7</v>
      </c>
      <c r="C11" s="5"/>
      <c r="D11" s="5"/>
      <c r="E11" s="5"/>
      <c r="F11" s="5"/>
      <c r="G11" s="5"/>
      <c r="H11" s="5"/>
    </row>
    <row r="12" customFormat="false" ht="27.75" hidden="false" customHeight="true" outlineLevel="0" collapsed="false">
      <c r="B12" s="5" t="s">
        <v>8</v>
      </c>
      <c r="C12" s="5"/>
      <c r="D12" s="5"/>
      <c r="E12" s="5"/>
      <c r="F12" s="5"/>
      <c r="G12" s="5"/>
      <c r="H12" s="5"/>
    </row>
    <row r="14" customFormat="false" ht="15" hidden="false" customHeight="false" outlineLevel="0" collapsed="false">
      <c r="B14" s="4" t="s">
        <v>9</v>
      </c>
    </row>
    <row r="15" customFormat="false" ht="27.75" hidden="false" customHeight="true" outlineLevel="0" collapsed="false">
      <c r="B15" s="5" t="s">
        <v>10</v>
      </c>
      <c r="C15" s="5"/>
      <c r="D15" s="5"/>
      <c r="E15" s="5"/>
      <c r="F15" s="5"/>
      <c r="G15" s="5"/>
      <c r="H15" s="5"/>
    </row>
    <row r="17" customFormat="false" ht="15" hidden="false" customHeight="false" outlineLevel="0" collapsed="false">
      <c r="B17" s="4" t="s">
        <v>11</v>
      </c>
    </row>
    <row r="18" customFormat="false" ht="27.75" hidden="false" customHeight="true" outlineLevel="0" collapsed="false">
      <c r="B18" s="5" t="s">
        <v>12</v>
      </c>
      <c r="C18" s="5"/>
      <c r="D18" s="5"/>
      <c r="E18" s="5"/>
      <c r="F18" s="5"/>
      <c r="G18" s="5"/>
      <c r="H18" s="5"/>
    </row>
    <row r="21" customFormat="false" ht="15" hidden="false" customHeight="false" outlineLevel="0" collapsed="false">
      <c r="B21" s="6" t="s">
        <v>13</v>
      </c>
    </row>
  </sheetData>
  <mergeCells count="7">
    <mergeCell ref="B6:H6"/>
    <mergeCell ref="B9:H9"/>
    <mergeCell ref="B10:H10"/>
    <mergeCell ref="B11:H11"/>
    <mergeCell ref="B12:H12"/>
    <mergeCell ref="B15:H15"/>
    <mergeCell ref="B18:H18"/>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G2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7" min="3" style="0" width="12"/>
  </cols>
  <sheetData>
    <row r="2" customFormat="false" ht="22.05" hidden="false" customHeight="false" outlineLevel="0" collapsed="false">
      <c r="B2" s="7" t="s">
        <v>14</v>
      </c>
    </row>
    <row r="3" customFormat="false" ht="15" hidden="false" customHeight="false" outlineLevel="0" collapsed="false">
      <c r="B3" s="8" t="s">
        <v>15</v>
      </c>
    </row>
    <row r="5" customFormat="false" ht="15" hidden="false" customHeight="false" outlineLevel="0" collapsed="false">
      <c r="B5" s="9" t="s">
        <v>16</v>
      </c>
      <c r="C5" s="9" t="s">
        <v>17</v>
      </c>
    </row>
    <row r="6" customFormat="false" ht="15" hidden="false" customHeight="false" outlineLevel="0" collapsed="false">
      <c r="B6" s="10" t="s">
        <v>18</v>
      </c>
      <c r="C6" s="11" t="n">
        <f aca="false">COUNTA('Audit Checklist'!$C$2:$C$42)</f>
        <v>41</v>
      </c>
    </row>
    <row r="7" customFormat="false" ht="15" hidden="false" customHeight="false" outlineLevel="0" collapsed="false">
      <c r="B7" s="12" t="s">
        <v>19</v>
      </c>
      <c r="C7" s="11" t="n">
        <f aca="false">COUNTIF('Audit Checklist'!$E$2:$E$42,"Pass")</f>
        <v>0</v>
      </c>
    </row>
    <row r="8" customFormat="false" ht="15" hidden="false" customHeight="false" outlineLevel="0" collapsed="false">
      <c r="B8" s="12" t="s">
        <v>20</v>
      </c>
      <c r="C8" s="11" t="n">
        <f aca="false">COUNTIF('Audit Checklist'!$E$2:$E$42,"Needs attention")</f>
        <v>0</v>
      </c>
    </row>
    <row r="9" customFormat="false" ht="15" hidden="false" customHeight="false" outlineLevel="0" collapsed="false">
      <c r="B9" s="12" t="s">
        <v>21</v>
      </c>
      <c r="C9" s="11" t="n">
        <f aca="false">COUNTIF('Audit Checklist'!$E$2:$E$42,"Fail")</f>
        <v>0</v>
      </c>
    </row>
    <row r="10" customFormat="false" ht="15" hidden="false" customHeight="false" outlineLevel="0" collapsed="false">
      <c r="B10" s="12" t="s">
        <v>22</v>
      </c>
      <c r="C10" s="11" t="n">
        <f aca="false">COUNTIF('Audit Checklist'!$E$2:$E$42,"N/A")</f>
        <v>0</v>
      </c>
    </row>
    <row r="11" customFormat="false" ht="15" hidden="false" customHeight="false" outlineLevel="0" collapsed="false">
      <c r="B11" s="12" t="s">
        <v>23</v>
      </c>
      <c r="C11" s="11" t="n">
        <f aca="false">COUNTIF('Audit Checklist'!$E$2:$E$42,"Not started")</f>
        <v>41</v>
      </c>
    </row>
    <row r="12" customFormat="false" ht="15" hidden="false" customHeight="false" outlineLevel="0" collapsed="false">
      <c r="B12" s="10" t="s">
        <v>24</v>
      </c>
      <c r="C12" s="13" t="n">
        <f aca="false">IF(C6=0,0,(C6-C11)/C6)</f>
        <v>0</v>
      </c>
    </row>
    <row r="14" customFormat="false" ht="15" hidden="false" customHeight="false" outlineLevel="0" collapsed="false">
      <c r="B14" s="4" t="s">
        <v>25</v>
      </c>
    </row>
    <row r="15" customFormat="false" ht="15" hidden="false" customHeight="false" outlineLevel="0" collapsed="false">
      <c r="B15" s="9" t="s">
        <v>26</v>
      </c>
      <c r="C15" s="9" t="s">
        <v>27</v>
      </c>
      <c r="D15" s="9" t="s">
        <v>28</v>
      </c>
      <c r="E15" s="9" t="s">
        <v>19</v>
      </c>
      <c r="F15" s="9" t="s">
        <v>29</v>
      </c>
      <c r="G15" s="9" t="s">
        <v>21</v>
      </c>
    </row>
    <row r="16" customFormat="false" ht="15" hidden="false" customHeight="false" outlineLevel="0" collapsed="false">
      <c r="B16" s="12" t="s">
        <v>30</v>
      </c>
      <c r="C16" s="11" t="n">
        <f aca="false">COUNTIF('Audit Checklist'!$A$2:$A$42,"Fields &amp; Schema")</f>
        <v>7</v>
      </c>
      <c r="D16" s="11" t="n">
        <f aca="false">COUNTIFS('Audit Checklist'!$A$2:$A$42,"Fields &amp; Schema",'Audit Checklist'!$F$2:$F$42,"High")</f>
        <v>1</v>
      </c>
      <c r="E16" s="11" t="n">
        <f aca="false">COUNTIFS('Audit Checklist'!$A$2:$A$42,"Fields &amp; Schema",'Audit Checklist'!$E$2:$E$42,"Pass")</f>
        <v>0</v>
      </c>
      <c r="F16" s="11" t="n">
        <f aca="false">COUNTIFS('Audit Checklist'!$A$2:$A$42,"Fields &amp; Schema",'Audit Checklist'!$E$2:$E$42,"Needs attention")</f>
        <v>0</v>
      </c>
      <c r="G16" s="11" t="n">
        <f aca="false">COUNTIFS('Audit Checklist'!$A$2:$A$42,"Fields &amp; Schema",'Audit Checklist'!$E$2:$E$42,"Fail")</f>
        <v>0</v>
      </c>
    </row>
    <row r="17" customFormat="false" ht="15" hidden="false" customHeight="false" outlineLevel="0" collapsed="false">
      <c r="B17" s="12" t="s">
        <v>31</v>
      </c>
      <c r="C17" s="11" t="n">
        <f aca="false">COUNTIF('Audit Checklist'!$A$2:$A$42,"Permissions &amp; Access")</f>
        <v>8</v>
      </c>
      <c r="D17" s="11" t="n">
        <f aca="false">COUNTIFS('Audit Checklist'!$A$2:$A$42,"Permissions &amp; Access",'Audit Checklist'!$F$2:$F$42,"High")</f>
        <v>5</v>
      </c>
      <c r="E17" s="11" t="n">
        <f aca="false">COUNTIFS('Audit Checklist'!$A$2:$A$42,"Permissions &amp; Access",'Audit Checklist'!$E$2:$E$42,"Pass")</f>
        <v>0</v>
      </c>
      <c r="F17" s="11" t="n">
        <f aca="false">COUNTIFS('Audit Checklist'!$A$2:$A$42,"Permissions &amp; Access",'Audit Checklist'!$E$2:$E$42,"Needs attention")</f>
        <v>0</v>
      </c>
      <c r="G17" s="11" t="n">
        <f aca="false">COUNTIFS('Audit Checklist'!$A$2:$A$42,"Permissions &amp; Access",'Audit Checklist'!$E$2:$E$42,"Fail")</f>
        <v>0</v>
      </c>
    </row>
    <row r="18" customFormat="false" ht="15" hidden="false" customHeight="false" outlineLevel="0" collapsed="false">
      <c r="B18" s="12" t="s">
        <v>32</v>
      </c>
      <c r="C18" s="11" t="n">
        <f aca="false">COUNTIF('Audit Checklist'!$A$2:$A$42,"Automation")</f>
        <v>7</v>
      </c>
      <c r="D18" s="11" t="n">
        <f aca="false">COUNTIFS('Audit Checklist'!$A$2:$A$42,"Automation",'Audit Checklist'!$F$2:$F$42,"High")</f>
        <v>0</v>
      </c>
      <c r="E18" s="11" t="n">
        <f aca="false">COUNTIFS('Audit Checklist'!$A$2:$A$42,"Automation",'Audit Checklist'!$E$2:$E$42,"Pass")</f>
        <v>0</v>
      </c>
      <c r="F18" s="11" t="n">
        <f aca="false">COUNTIFS('Audit Checklist'!$A$2:$A$42,"Automation",'Audit Checklist'!$E$2:$E$42,"Needs attention")</f>
        <v>0</v>
      </c>
      <c r="G18" s="11" t="n">
        <f aca="false">COUNTIFS('Audit Checklist'!$A$2:$A$42,"Automation",'Audit Checklist'!$E$2:$E$42,"Fail")</f>
        <v>0</v>
      </c>
    </row>
    <row r="19" customFormat="false" ht="15" hidden="false" customHeight="false" outlineLevel="0" collapsed="false">
      <c r="B19" s="12" t="s">
        <v>33</v>
      </c>
      <c r="C19" s="11" t="n">
        <f aca="false">COUNTIF('Audit Checklist'!$A$2:$A$42,"Data Quality")</f>
        <v>6</v>
      </c>
      <c r="D19" s="11" t="n">
        <f aca="false">COUNTIFS('Audit Checklist'!$A$2:$A$42,"Data Quality",'Audit Checklist'!$F$2:$F$42,"High")</f>
        <v>0</v>
      </c>
      <c r="E19" s="11" t="n">
        <f aca="false">COUNTIFS('Audit Checklist'!$A$2:$A$42,"Data Quality",'Audit Checklist'!$E$2:$E$42,"Pass")</f>
        <v>0</v>
      </c>
      <c r="F19" s="11" t="n">
        <f aca="false">COUNTIFS('Audit Checklist'!$A$2:$A$42,"Data Quality",'Audit Checklist'!$E$2:$E$42,"Needs attention")</f>
        <v>0</v>
      </c>
      <c r="G19" s="11" t="n">
        <f aca="false">COUNTIFS('Audit Checklist'!$A$2:$A$42,"Data Quality",'Audit Checklist'!$E$2:$E$42,"Fail")</f>
        <v>0</v>
      </c>
    </row>
    <row r="20" customFormat="false" ht="15" hidden="false" customHeight="false" outlineLevel="0" collapsed="false">
      <c r="B20" s="12" t="s">
        <v>34</v>
      </c>
      <c r="C20" s="11" t="n">
        <f aca="false">COUNTIF('Audit Checklist'!$A$2:$A$42,"Technical Debt")</f>
        <v>6</v>
      </c>
      <c r="D20" s="11" t="n">
        <f aca="false">COUNTIFS('Audit Checklist'!$A$2:$A$42,"Technical Debt",'Audit Checklist'!$F$2:$F$42,"High")</f>
        <v>0</v>
      </c>
      <c r="E20" s="11" t="n">
        <f aca="false">COUNTIFS('Audit Checklist'!$A$2:$A$42,"Technical Debt",'Audit Checklist'!$E$2:$E$42,"Pass")</f>
        <v>0</v>
      </c>
      <c r="F20" s="11" t="n">
        <f aca="false">COUNTIFS('Audit Checklist'!$A$2:$A$42,"Technical Debt",'Audit Checklist'!$E$2:$E$42,"Needs attention")</f>
        <v>0</v>
      </c>
      <c r="G20" s="11" t="n">
        <f aca="false">COUNTIFS('Audit Checklist'!$A$2:$A$42,"Technical Debt",'Audit Checklist'!$E$2:$E$42,"Fail")</f>
        <v>0</v>
      </c>
    </row>
    <row r="21" customFormat="false" ht="15" hidden="false" customHeight="false" outlineLevel="0" collapsed="false">
      <c r="B21" s="12" t="s">
        <v>35</v>
      </c>
      <c r="C21" s="11" t="n">
        <f aca="false">COUNTIF('Audit Checklist'!$A$2:$A$42,"Security &amp; Compliance")</f>
        <v>7</v>
      </c>
      <c r="D21" s="11" t="n">
        <f aca="false">COUNTIFS('Audit Checklist'!$A$2:$A$42,"Security &amp; Compliance",'Audit Checklist'!$F$2:$F$42,"High")</f>
        <v>3</v>
      </c>
      <c r="E21" s="11" t="n">
        <f aca="false">COUNTIFS('Audit Checklist'!$A$2:$A$42,"Security &amp; Compliance",'Audit Checklist'!$E$2:$E$42,"Pass")</f>
        <v>0</v>
      </c>
      <c r="F21" s="11" t="n">
        <f aca="false">COUNTIFS('Audit Checklist'!$A$2:$A$42,"Security &amp; Compliance",'Audit Checklist'!$E$2:$E$42,"Needs attention")</f>
        <v>0</v>
      </c>
      <c r="G21" s="11" t="n">
        <f aca="false">COUNTIFS('Audit Checklist'!$A$2:$A$42,"Security &amp; Compliance",'Audit Checklist'!$E$2:$E$42,"Fail")</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20"/>
    <col collapsed="false" customWidth="true" hidden="false" outlineLevel="0" max="2" min="2" style="0" width="4"/>
    <col collapsed="false" customWidth="true" hidden="false" outlineLevel="0" max="3" min="3" style="0" width="30"/>
    <col collapsed="false" customWidth="true" hidden="false" outlineLevel="0" max="4" min="4" style="0" width="46"/>
    <col collapsed="false" customWidth="true" hidden="false" outlineLevel="0" max="5" min="5" style="0" width="15"/>
    <col collapsed="false" customWidth="true" hidden="false" outlineLevel="0" max="6" min="6" style="0" width="11"/>
    <col collapsed="false" customWidth="true" hidden="false" outlineLevel="0" max="7" min="7" style="0" width="34"/>
    <col collapsed="false" customWidth="true" hidden="false" outlineLevel="0" max="8" min="8" style="0" width="14"/>
  </cols>
  <sheetData>
    <row r="1" customFormat="false" ht="27.75" hidden="false" customHeight="true" outlineLevel="0" collapsed="false">
      <c r="A1" s="14" t="s">
        <v>26</v>
      </c>
      <c r="B1" s="14" t="s">
        <v>36</v>
      </c>
      <c r="C1" s="14" t="s">
        <v>37</v>
      </c>
      <c r="D1" s="14" t="s">
        <v>38</v>
      </c>
      <c r="E1" s="14" t="s">
        <v>16</v>
      </c>
      <c r="F1" s="14" t="s">
        <v>39</v>
      </c>
      <c r="G1" s="14" t="s">
        <v>40</v>
      </c>
      <c r="H1" s="14" t="s">
        <v>41</v>
      </c>
    </row>
    <row r="2" customFormat="false" ht="35.05" hidden="false" customHeight="false" outlineLevel="0" collapsed="false">
      <c r="A2" s="15" t="s">
        <v>30</v>
      </c>
      <c r="B2" s="11" t="n">
        <v>1</v>
      </c>
      <c r="C2" s="16" t="s">
        <v>42</v>
      </c>
      <c r="D2" s="16" t="s">
        <v>43</v>
      </c>
      <c r="E2" s="17" t="s">
        <v>23</v>
      </c>
      <c r="F2" s="17" t="s">
        <v>44</v>
      </c>
      <c r="G2" s="16"/>
      <c r="H2" s="16"/>
    </row>
    <row r="3" customFormat="false" ht="23.85" hidden="false" customHeight="false" outlineLevel="0" collapsed="false">
      <c r="A3" s="15" t="s">
        <v>30</v>
      </c>
      <c r="B3" s="11" t="n">
        <v>2</v>
      </c>
      <c r="C3" s="16" t="s">
        <v>45</v>
      </c>
      <c r="D3" s="16" t="s">
        <v>46</v>
      </c>
      <c r="E3" s="17" t="s">
        <v>23</v>
      </c>
      <c r="F3" s="17" t="s">
        <v>47</v>
      </c>
      <c r="G3" s="16"/>
      <c r="H3" s="16"/>
    </row>
    <row r="4" customFormat="false" ht="35.05" hidden="false" customHeight="false" outlineLevel="0" collapsed="false">
      <c r="A4" s="15" t="s">
        <v>30</v>
      </c>
      <c r="B4" s="11" t="n">
        <v>3</v>
      </c>
      <c r="C4" s="16" t="s">
        <v>48</v>
      </c>
      <c r="D4" s="16" t="s">
        <v>49</v>
      </c>
      <c r="E4" s="17" t="s">
        <v>23</v>
      </c>
      <c r="F4" s="17" t="s">
        <v>44</v>
      </c>
      <c r="G4" s="16"/>
      <c r="H4" s="16"/>
    </row>
    <row r="5" customFormat="false" ht="35.05" hidden="false" customHeight="false" outlineLevel="0" collapsed="false">
      <c r="A5" s="15" t="s">
        <v>30</v>
      </c>
      <c r="B5" s="11" t="n">
        <v>4</v>
      </c>
      <c r="C5" s="16" t="s">
        <v>50</v>
      </c>
      <c r="D5" s="16" t="s">
        <v>51</v>
      </c>
      <c r="E5" s="17" t="s">
        <v>23</v>
      </c>
      <c r="F5" s="17" t="s">
        <v>44</v>
      </c>
      <c r="G5" s="16"/>
      <c r="H5" s="16"/>
    </row>
    <row r="6" customFormat="false" ht="35.05" hidden="false" customHeight="false" outlineLevel="0" collapsed="false">
      <c r="A6" s="15" t="s">
        <v>30</v>
      </c>
      <c r="B6" s="11" t="n">
        <v>5</v>
      </c>
      <c r="C6" s="16" t="s">
        <v>52</v>
      </c>
      <c r="D6" s="16" t="s">
        <v>53</v>
      </c>
      <c r="E6" s="17" t="s">
        <v>23</v>
      </c>
      <c r="F6" s="17" t="s">
        <v>54</v>
      </c>
      <c r="G6" s="16"/>
      <c r="H6" s="16"/>
    </row>
    <row r="7" customFormat="false" ht="35.05" hidden="false" customHeight="false" outlineLevel="0" collapsed="false">
      <c r="A7" s="15" t="s">
        <v>30</v>
      </c>
      <c r="B7" s="11" t="n">
        <v>6</v>
      </c>
      <c r="C7" s="16" t="s">
        <v>55</v>
      </c>
      <c r="D7" s="16" t="s">
        <v>56</v>
      </c>
      <c r="E7" s="17" t="s">
        <v>23</v>
      </c>
      <c r="F7" s="17" t="s">
        <v>47</v>
      </c>
      <c r="G7" s="16"/>
      <c r="H7" s="16"/>
    </row>
    <row r="8" customFormat="false" ht="23.85" hidden="false" customHeight="false" outlineLevel="0" collapsed="false">
      <c r="A8" s="15" t="s">
        <v>30</v>
      </c>
      <c r="B8" s="11" t="n">
        <v>7</v>
      </c>
      <c r="C8" s="16" t="s">
        <v>57</v>
      </c>
      <c r="D8" s="16" t="s">
        <v>58</v>
      </c>
      <c r="E8" s="17" t="s">
        <v>23</v>
      </c>
      <c r="F8" s="17" t="s">
        <v>47</v>
      </c>
      <c r="G8" s="16"/>
      <c r="H8" s="16"/>
    </row>
    <row r="9" customFormat="false" ht="23.85" hidden="false" customHeight="false" outlineLevel="0" collapsed="false">
      <c r="A9" s="18" t="s">
        <v>31</v>
      </c>
      <c r="B9" s="11" t="n">
        <v>8</v>
      </c>
      <c r="C9" s="16" t="s">
        <v>59</v>
      </c>
      <c r="D9" s="16" t="s">
        <v>60</v>
      </c>
      <c r="E9" s="17" t="s">
        <v>23</v>
      </c>
      <c r="F9" s="17" t="s">
        <v>54</v>
      </c>
      <c r="G9" s="16"/>
      <c r="H9" s="16"/>
    </row>
    <row r="10" customFormat="false" ht="23.85" hidden="false" customHeight="false" outlineLevel="0" collapsed="false">
      <c r="A10" s="18" t="s">
        <v>31</v>
      </c>
      <c r="B10" s="11" t="n">
        <v>9</v>
      </c>
      <c r="C10" s="16" t="s">
        <v>61</v>
      </c>
      <c r="D10" s="16" t="s">
        <v>62</v>
      </c>
      <c r="E10" s="17" t="s">
        <v>23</v>
      </c>
      <c r="F10" s="17" t="s">
        <v>54</v>
      </c>
      <c r="G10" s="16"/>
      <c r="H10" s="16"/>
    </row>
    <row r="11" customFormat="false" ht="35.05" hidden="false" customHeight="false" outlineLevel="0" collapsed="false">
      <c r="A11" s="18" t="s">
        <v>31</v>
      </c>
      <c r="B11" s="11" t="n">
        <v>10</v>
      </c>
      <c r="C11" s="16" t="s">
        <v>63</v>
      </c>
      <c r="D11" s="16" t="s">
        <v>64</v>
      </c>
      <c r="E11" s="17" t="s">
        <v>23</v>
      </c>
      <c r="F11" s="17" t="s">
        <v>44</v>
      </c>
      <c r="G11" s="16"/>
      <c r="H11" s="16"/>
    </row>
    <row r="12" customFormat="false" ht="23.85" hidden="false" customHeight="false" outlineLevel="0" collapsed="false">
      <c r="A12" s="18" t="s">
        <v>31</v>
      </c>
      <c r="B12" s="11" t="n">
        <v>11</v>
      </c>
      <c r="C12" s="16" t="s">
        <v>65</v>
      </c>
      <c r="D12" s="16" t="s">
        <v>66</v>
      </c>
      <c r="E12" s="17" t="s">
        <v>23</v>
      </c>
      <c r="F12" s="17" t="s">
        <v>47</v>
      </c>
      <c r="G12" s="16"/>
      <c r="H12" s="16"/>
    </row>
    <row r="13" customFormat="false" ht="35.05" hidden="false" customHeight="false" outlineLevel="0" collapsed="false">
      <c r="A13" s="18" t="s">
        <v>31</v>
      </c>
      <c r="B13" s="11" t="n">
        <v>12</v>
      </c>
      <c r="C13" s="16" t="s">
        <v>67</v>
      </c>
      <c r="D13" s="16" t="s">
        <v>68</v>
      </c>
      <c r="E13" s="17" t="s">
        <v>23</v>
      </c>
      <c r="F13" s="17" t="s">
        <v>54</v>
      </c>
      <c r="G13" s="16"/>
      <c r="H13" s="16"/>
    </row>
    <row r="14" customFormat="false" ht="23.85" hidden="false" customHeight="false" outlineLevel="0" collapsed="false">
      <c r="A14" s="18" t="s">
        <v>31</v>
      </c>
      <c r="B14" s="11" t="n">
        <v>13</v>
      </c>
      <c r="C14" s="16" t="s">
        <v>69</v>
      </c>
      <c r="D14" s="16" t="s">
        <v>70</v>
      </c>
      <c r="E14" s="17" t="s">
        <v>23</v>
      </c>
      <c r="F14" s="17" t="s">
        <v>44</v>
      </c>
      <c r="G14" s="16"/>
      <c r="H14" s="16"/>
    </row>
    <row r="15" customFormat="false" ht="23.85" hidden="false" customHeight="false" outlineLevel="0" collapsed="false">
      <c r="A15" s="18" t="s">
        <v>31</v>
      </c>
      <c r="B15" s="11" t="n">
        <v>14</v>
      </c>
      <c r="C15" s="16" t="s">
        <v>71</v>
      </c>
      <c r="D15" s="16" t="s">
        <v>72</v>
      </c>
      <c r="E15" s="17" t="s">
        <v>23</v>
      </c>
      <c r="F15" s="17" t="s">
        <v>54</v>
      </c>
      <c r="G15" s="16"/>
      <c r="H15" s="16"/>
    </row>
    <row r="16" customFormat="false" ht="23.85" hidden="false" customHeight="false" outlineLevel="0" collapsed="false">
      <c r="A16" s="18" t="s">
        <v>31</v>
      </c>
      <c r="B16" s="11" t="n">
        <v>15</v>
      </c>
      <c r="C16" s="16" t="s">
        <v>73</v>
      </c>
      <c r="D16" s="16" t="s">
        <v>74</v>
      </c>
      <c r="E16" s="17" t="s">
        <v>23</v>
      </c>
      <c r="F16" s="17" t="s">
        <v>54</v>
      </c>
      <c r="G16" s="16"/>
      <c r="H16" s="16"/>
    </row>
    <row r="17" customFormat="false" ht="23.85" hidden="false" customHeight="false" outlineLevel="0" collapsed="false">
      <c r="A17" s="19" t="s">
        <v>32</v>
      </c>
      <c r="B17" s="11" t="n">
        <v>16</v>
      </c>
      <c r="C17" s="16" t="s">
        <v>75</v>
      </c>
      <c r="D17" s="16" t="s">
        <v>76</v>
      </c>
      <c r="E17" s="17" t="s">
        <v>23</v>
      </c>
      <c r="F17" s="17" t="s">
        <v>44</v>
      </c>
      <c r="G17" s="16"/>
      <c r="H17" s="16"/>
    </row>
    <row r="18" customFormat="false" ht="35.05" hidden="false" customHeight="false" outlineLevel="0" collapsed="false">
      <c r="A18" s="19" t="s">
        <v>32</v>
      </c>
      <c r="B18" s="11" t="n">
        <v>17</v>
      </c>
      <c r="C18" s="16" t="s">
        <v>77</v>
      </c>
      <c r="D18" s="16" t="s">
        <v>78</v>
      </c>
      <c r="E18" s="17" t="s">
        <v>23</v>
      </c>
      <c r="F18" s="17" t="s">
        <v>44</v>
      </c>
      <c r="G18" s="16"/>
      <c r="H18" s="16"/>
    </row>
    <row r="19" customFormat="false" ht="23.85" hidden="false" customHeight="false" outlineLevel="0" collapsed="false">
      <c r="A19" s="19" t="s">
        <v>32</v>
      </c>
      <c r="B19" s="11" t="n">
        <v>18</v>
      </c>
      <c r="C19" s="16" t="s">
        <v>79</v>
      </c>
      <c r="D19" s="16" t="s">
        <v>80</v>
      </c>
      <c r="E19" s="17" t="s">
        <v>23</v>
      </c>
      <c r="F19" s="17" t="s">
        <v>44</v>
      </c>
      <c r="G19" s="16"/>
      <c r="H19" s="16"/>
    </row>
    <row r="20" customFormat="false" ht="23.85" hidden="false" customHeight="false" outlineLevel="0" collapsed="false">
      <c r="A20" s="19" t="s">
        <v>32</v>
      </c>
      <c r="B20" s="11" t="n">
        <v>19</v>
      </c>
      <c r="C20" s="16" t="s">
        <v>81</v>
      </c>
      <c r="D20" s="16" t="s">
        <v>82</v>
      </c>
      <c r="E20" s="17" t="s">
        <v>23</v>
      </c>
      <c r="F20" s="17" t="s">
        <v>44</v>
      </c>
      <c r="G20" s="16"/>
      <c r="H20" s="16"/>
    </row>
    <row r="21" customFormat="false" ht="23.85" hidden="false" customHeight="false" outlineLevel="0" collapsed="false">
      <c r="A21" s="19" t="s">
        <v>32</v>
      </c>
      <c r="B21" s="11" t="n">
        <v>20</v>
      </c>
      <c r="C21" s="16" t="s">
        <v>83</v>
      </c>
      <c r="D21" s="16" t="s">
        <v>84</v>
      </c>
      <c r="E21" s="17" t="s">
        <v>23</v>
      </c>
      <c r="F21" s="17" t="s">
        <v>44</v>
      </c>
      <c r="G21" s="16"/>
      <c r="H21" s="16"/>
    </row>
    <row r="22" customFormat="false" ht="23.85" hidden="false" customHeight="false" outlineLevel="0" collapsed="false">
      <c r="A22" s="19" t="s">
        <v>32</v>
      </c>
      <c r="B22" s="11" t="n">
        <v>21</v>
      </c>
      <c r="C22" s="16" t="s">
        <v>85</v>
      </c>
      <c r="D22" s="16" t="s">
        <v>86</v>
      </c>
      <c r="E22" s="17" t="s">
        <v>23</v>
      </c>
      <c r="F22" s="17" t="s">
        <v>47</v>
      </c>
      <c r="G22" s="16"/>
      <c r="H22" s="16"/>
    </row>
    <row r="23" customFormat="false" ht="23.85" hidden="false" customHeight="false" outlineLevel="0" collapsed="false">
      <c r="A23" s="19" t="s">
        <v>32</v>
      </c>
      <c r="B23" s="11" t="n">
        <v>22</v>
      </c>
      <c r="C23" s="16" t="s">
        <v>87</v>
      </c>
      <c r="D23" s="16" t="s">
        <v>88</v>
      </c>
      <c r="E23" s="17" t="s">
        <v>23</v>
      </c>
      <c r="F23" s="17" t="s">
        <v>44</v>
      </c>
      <c r="G23" s="16"/>
      <c r="H23" s="16"/>
    </row>
    <row r="24" customFormat="false" ht="23.85" hidden="false" customHeight="false" outlineLevel="0" collapsed="false">
      <c r="A24" s="20" t="s">
        <v>33</v>
      </c>
      <c r="B24" s="11" t="n">
        <v>23</v>
      </c>
      <c r="C24" s="16" t="s">
        <v>89</v>
      </c>
      <c r="D24" s="16" t="s">
        <v>90</v>
      </c>
      <c r="E24" s="17" t="s">
        <v>23</v>
      </c>
      <c r="F24" s="17" t="s">
        <v>44</v>
      </c>
      <c r="G24" s="16"/>
      <c r="H24" s="16"/>
    </row>
    <row r="25" customFormat="false" ht="23.85" hidden="false" customHeight="false" outlineLevel="0" collapsed="false">
      <c r="A25" s="20" t="s">
        <v>33</v>
      </c>
      <c r="B25" s="11" t="n">
        <v>24</v>
      </c>
      <c r="C25" s="16" t="s">
        <v>91</v>
      </c>
      <c r="D25" s="16" t="s">
        <v>92</v>
      </c>
      <c r="E25" s="17" t="s">
        <v>23</v>
      </c>
      <c r="F25" s="17" t="s">
        <v>44</v>
      </c>
      <c r="G25" s="16"/>
      <c r="H25" s="16"/>
    </row>
    <row r="26" customFormat="false" ht="23.85" hidden="false" customHeight="false" outlineLevel="0" collapsed="false">
      <c r="A26" s="20" t="s">
        <v>33</v>
      </c>
      <c r="B26" s="11" t="n">
        <v>25</v>
      </c>
      <c r="C26" s="16" t="s">
        <v>93</v>
      </c>
      <c r="D26" s="16" t="s">
        <v>94</v>
      </c>
      <c r="E26" s="17" t="s">
        <v>23</v>
      </c>
      <c r="F26" s="17" t="s">
        <v>47</v>
      </c>
      <c r="G26" s="16"/>
      <c r="H26" s="16"/>
    </row>
    <row r="27" customFormat="false" ht="23.85" hidden="false" customHeight="false" outlineLevel="0" collapsed="false">
      <c r="A27" s="20" t="s">
        <v>33</v>
      </c>
      <c r="B27" s="11" t="n">
        <v>26</v>
      </c>
      <c r="C27" s="16" t="s">
        <v>95</v>
      </c>
      <c r="D27" s="16" t="s">
        <v>96</v>
      </c>
      <c r="E27" s="17" t="s">
        <v>23</v>
      </c>
      <c r="F27" s="17" t="s">
        <v>44</v>
      </c>
      <c r="G27" s="16"/>
      <c r="H27" s="16"/>
    </row>
    <row r="28" customFormat="false" ht="23.85" hidden="false" customHeight="false" outlineLevel="0" collapsed="false">
      <c r="A28" s="20" t="s">
        <v>33</v>
      </c>
      <c r="B28" s="11" t="n">
        <v>27</v>
      </c>
      <c r="C28" s="16" t="s">
        <v>97</v>
      </c>
      <c r="D28" s="16" t="s">
        <v>98</v>
      </c>
      <c r="E28" s="17" t="s">
        <v>23</v>
      </c>
      <c r="F28" s="17" t="s">
        <v>47</v>
      </c>
      <c r="G28" s="16"/>
      <c r="H28" s="16"/>
    </row>
    <row r="29" customFormat="false" ht="23.85" hidden="false" customHeight="false" outlineLevel="0" collapsed="false">
      <c r="A29" s="20" t="s">
        <v>33</v>
      </c>
      <c r="B29" s="11" t="n">
        <v>28</v>
      </c>
      <c r="C29" s="16" t="s">
        <v>99</v>
      </c>
      <c r="D29" s="16" t="s">
        <v>100</v>
      </c>
      <c r="E29" s="17" t="s">
        <v>23</v>
      </c>
      <c r="F29" s="17" t="s">
        <v>44</v>
      </c>
      <c r="G29" s="16"/>
      <c r="H29" s="16"/>
    </row>
    <row r="30" customFormat="false" ht="23.85" hidden="false" customHeight="false" outlineLevel="0" collapsed="false">
      <c r="A30" s="21" t="s">
        <v>34</v>
      </c>
      <c r="B30" s="11" t="n">
        <v>29</v>
      </c>
      <c r="C30" s="16" t="s">
        <v>101</v>
      </c>
      <c r="D30" s="16" t="s">
        <v>102</v>
      </c>
      <c r="E30" s="17" t="s">
        <v>23</v>
      </c>
      <c r="F30" s="17" t="s">
        <v>47</v>
      </c>
      <c r="G30" s="16"/>
      <c r="H30" s="16"/>
    </row>
    <row r="31" customFormat="false" ht="23.85" hidden="false" customHeight="false" outlineLevel="0" collapsed="false">
      <c r="A31" s="21" t="s">
        <v>34</v>
      </c>
      <c r="B31" s="11" t="n">
        <v>30</v>
      </c>
      <c r="C31" s="16" t="s">
        <v>103</v>
      </c>
      <c r="D31" s="16" t="s">
        <v>104</v>
      </c>
      <c r="E31" s="17" t="s">
        <v>23</v>
      </c>
      <c r="F31" s="17" t="s">
        <v>47</v>
      </c>
      <c r="G31" s="16"/>
      <c r="H31" s="16"/>
    </row>
    <row r="32" customFormat="false" ht="23.85" hidden="false" customHeight="false" outlineLevel="0" collapsed="false">
      <c r="A32" s="21" t="s">
        <v>34</v>
      </c>
      <c r="B32" s="11" t="n">
        <v>31</v>
      </c>
      <c r="C32" s="16" t="s">
        <v>105</v>
      </c>
      <c r="D32" s="16" t="s">
        <v>106</v>
      </c>
      <c r="E32" s="17" t="s">
        <v>23</v>
      </c>
      <c r="F32" s="17" t="s">
        <v>47</v>
      </c>
      <c r="G32" s="16"/>
      <c r="H32" s="16"/>
    </row>
    <row r="33" customFormat="false" ht="23.85" hidden="false" customHeight="false" outlineLevel="0" collapsed="false">
      <c r="A33" s="21" t="s">
        <v>34</v>
      </c>
      <c r="B33" s="11" t="n">
        <v>32</v>
      </c>
      <c r="C33" s="16" t="s">
        <v>107</v>
      </c>
      <c r="D33" s="16" t="s">
        <v>108</v>
      </c>
      <c r="E33" s="17" t="s">
        <v>23</v>
      </c>
      <c r="F33" s="17" t="s">
        <v>44</v>
      </c>
      <c r="G33" s="16"/>
      <c r="H33" s="16"/>
    </row>
    <row r="34" customFormat="false" ht="23.85" hidden="false" customHeight="false" outlineLevel="0" collapsed="false">
      <c r="A34" s="21" t="s">
        <v>34</v>
      </c>
      <c r="B34" s="11" t="n">
        <v>33</v>
      </c>
      <c r="C34" s="16" t="s">
        <v>109</v>
      </c>
      <c r="D34" s="16" t="s">
        <v>110</v>
      </c>
      <c r="E34" s="17" t="s">
        <v>23</v>
      </c>
      <c r="F34" s="17" t="s">
        <v>44</v>
      </c>
      <c r="G34" s="16"/>
      <c r="H34" s="16"/>
    </row>
    <row r="35" customFormat="false" ht="23.85" hidden="false" customHeight="false" outlineLevel="0" collapsed="false">
      <c r="A35" s="21" t="s">
        <v>34</v>
      </c>
      <c r="B35" s="11" t="n">
        <v>34</v>
      </c>
      <c r="C35" s="16" t="s">
        <v>111</v>
      </c>
      <c r="D35" s="16" t="s">
        <v>112</v>
      </c>
      <c r="E35" s="17" t="s">
        <v>23</v>
      </c>
      <c r="F35" s="17" t="s">
        <v>47</v>
      </c>
      <c r="G35" s="16"/>
      <c r="H35" s="16"/>
    </row>
    <row r="36" customFormat="false" ht="23.85" hidden="false" customHeight="false" outlineLevel="0" collapsed="false">
      <c r="A36" s="22" t="s">
        <v>35</v>
      </c>
      <c r="B36" s="11" t="n">
        <v>35</v>
      </c>
      <c r="C36" s="16" t="s">
        <v>113</v>
      </c>
      <c r="D36" s="16" t="s">
        <v>114</v>
      </c>
      <c r="E36" s="17" t="s">
        <v>23</v>
      </c>
      <c r="F36" s="17" t="s">
        <v>54</v>
      </c>
      <c r="G36" s="16"/>
      <c r="H36" s="16"/>
    </row>
    <row r="37" customFormat="false" ht="23.85" hidden="false" customHeight="false" outlineLevel="0" collapsed="false">
      <c r="A37" s="22" t="s">
        <v>35</v>
      </c>
      <c r="B37" s="11" t="n">
        <v>36</v>
      </c>
      <c r="C37" s="16" t="s">
        <v>115</v>
      </c>
      <c r="D37" s="16" t="s">
        <v>116</v>
      </c>
      <c r="E37" s="17" t="s">
        <v>23</v>
      </c>
      <c r="F37" s="17" t="s">
        <v>54</v>
      </c>
      <c r="G37" s="16"/>
      <c r="H37" s="16"/>
    </row>
    <row r="38" customFormat="false" ht="23.85" hidden="false" customHeight="false" outlineLevel="0" collapsed="false">
      <c r="A38" s="22" t="s">
        <v>35</v>
      </c>
      <c r="B38" s="11" t="n">
        <v>37</v>
      </c>
      <c r="C38" s="16" t="s">
        <v>117</v>
      </c>
      <c r="D38" s="16" t="s">
        <v>118</v>
      </c>
      <c r="E38" s="17" t="s">
        <v>23</v>
      </c>
      <c r="F38" s="17" t="s">
        <v>44</v>
      </c>
      <c r="G38" s="16"/>
      <c r="H38" s="16"/>
    </row>
    <row r="39" customFormat="false" ht="23.85" hidden="false" customHeight="false" outlineLevel="0" collapsed="false">
      <c r="A39" s="22" t="s">
        <v>35</v>
      </c>
      <c r="B39" s="11" t="n">
        <v>38</v>
      </c>
      <c r="C39" s="16" t="s">
        <v>119</v>
      </c>
      <c r="D39" s="16" t="s">
        <v>120</v>
      </c>
      <c r="E39" s="17" t="s">
        <v>23</v>
      </c>
      <c r="F39" s="17" t="s">
        <v>54</v>
      </c>
      <c r="G39" s="16"/>
      <c r="H39" s="16"/>
    </row>
    <row r="40" customFormat="false" ht="23.85" hidden="false" customHeight="false" outlineLevel="0" collapsed="false">
      <c r="A40" s="22" t="s">
        <v>35</v>
      </c>
      <c r="B40" s="11" t="n">
        <v>39</v>
      </c>
      <c r="C40" s="16" t="s">
        <v>121</v>
      </c>
      <c r="D40" s="16" t="s">
        <v>122</v>
      </c>
      <c r="E40" s="17" t="s">
        <v>23</v>
      </c>
      <c r="F40" s="17" t="s">
        <v>44</v>
      </c>
      <c r="G40" s="16"/>
      <c r="H40" s="16"/>
    </row>
    <row r="41" customFormat="false" ht="23.85" hidden="false" customHeight="false" outlineLevel="0" collapsed="false">
      <c r="A41" s="22" t="s">
        <v>35</v>
      </c>
      <c r="B41" s="11" t="n">
        <v>40</v>
      </c>
      <c r="C41" s="16" t="s">
        <v>123</v>
      </c>
      <c r="D41" s="16" t="s">
        <v>124</v>
      </c>
      <c r="E41" s="17" t="s">
        <v>23</v>
      </c>
      <c r="F41" s="17" t="s">
        <v>44</v>
      </c>
      <c r="G41" s="16"/>
      <c r="H41" s="16"/>
    </row>
    <row r="42" customFormat="false" ht="23.85" hidden="false" customHeight="false" outlineLevel="0" collapsed="false">
      <c r="A42" s="22" t="s">
        <v>35</v>
      </c>
      <c r="B42" s="11" t="n">
        <v>41</v>
      </c>
      <c r="C42" s="16" t="s">
        <v>125</v>
      </c>
      <c r="D42" s="16" t="s">
        <v>126</v>
      </c>
      <c r="E42" s="17" t="s">
        <v>23</v>
      </c>
      <c r="F42" s="17" t="s">
        <v>44</v>
      </c>
      <c r="G42" s="16"/>
      <c r="H42" s="16"/>
    </row>
  </sheetData>
  <autoFilter ref="A1:H42"/>
  <conditionalFormatting sqref="E2:E42">
    <cfRule type="cellIs" priority="2" operator="equal" aboveAverage="0" equalAverage="0" bottom="0" percent="0" rank="0" text="" dxfId="11">
      <formula>"Pass"</formula>
    </cfRule>
    <cfRule type="cellIs" priority="3" operator="equal" aboveAverage="0" equalAverage="0" bottom="0" percent="0" rank="0" text="" dxfId="12">
      <formula>"Needs attention"</formula>
    </cfRule>
    <cfRule type="cellIs" priority="4" operator="equal" aboveAverage="0" equalAverage="0" bottom="0" percent="0" rank="0" text="" dxfId="13">
      <formula>"Fail"</formula>
    </cfRule>
    <cfRule type="cellIs" priority="5" operator="equal" aboveAverage="0" equalAverage="0" bottom="0" percent="0" rank="0" text="" dxfId="14">
      <formula>"N/A"</formula>
    </cfRule>
  </conditionalFormatting>
  <dataValidations count="2">
    <dataValidation allowBlank="true" errorStyle="stop" operator="between" showDropDown="false" showErrorMessage="false" showInputMessage="false" sqref="E2:E42" type="list">
      <formula1>"Not started,Pass,Needs attention,Fail,N/A"</formula1>
      <formula2>0</formula2>
    </dataValidation>
    <dataValidation allowBlank="true" errorStyle="stop" operator="between" showDropDown="false" showErrorMessage="false" showInputMessage="false" sqref="F2:F42" type="list">
      <formula1>"High,Medium,Low"</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2026-06-30T17:44:12Z</dcterms:created>
  <dc:creator>openpyxl</dc:creator>
  <dc:description/>
  <dc:language>en-US</dc:language>
  <cp:lastModifiedBy/>
  <dcterms:modified xsi:type="dcterms:W3CDTF">2026-06-30T17:44:12Z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